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y\Desktop\יעוץ משכנתאות\שיווק ומכירות\3 מרץ\שיעור לקהילת קודש וחול\"/>
    </mc:Choice>
  </mc:AlternateContent>
  <xr:revisionPtr revIDLastSave="0" documentId="13_ncr:1_{B183424B-4960-4F2D-91E4-36764F3421D9}" xr6:coauthVersionLast="45" xr6:coauthVersionMax="45" xr10:uidLastSave="{00000000-0000-0000-0000-000000000000}"/>
  <workbookProtection workbookAlgorithmName="SHA-512" workbookHashValue="ln3RHSNQ0DfFdnFIOeWRiRlWnpm1bbYnKOdMt13NynG+6+Y8UeUZM/bI45fgF1G9oH+W4f+BkjfdrRL3t9rF7A==" workbookSaltValue="VN5+zgodBPJR1TTsCwannQ==" workbookSpinCount="100000" lockStructure="1"/>
  <bookViews>
    <workbookView xWindow="-110" yWindow="-110" windowWidth="19420" windowHeight="10420" xr2:uid="{BEC35C58-E91C-42AF-93F6-E4573D5FDA39}"/>
  </bookViews>
  <sheets>
    <sheet name="גיליון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B19" i="1" l="1"/>
  <c r="B14" i="1" l="1"/>
  <c r="B21" i="1" l="1"/>
  <c r="B31" i="1"/>
  <c r="B20" i="1"/>
  <c r="B22" i="1" l="1"/>
  <c r="B26" i="1" l="1"/>
  <c r="B30" i="1"/>
  <c r="B32" i="1" s="1"/>
  <c r="C30" i="1"/>
  <c r="C32" i="1" s="1"/>
</calcChain>
</file>

<file path=xl/sharedStrings.xml><?xml version="1.0" encoding="utf-8"?>
<sst xmlns="http://schemas.openxmlformats.org/spreadsheetml/2006/main" count="33" uniqueCount="33">
  <si>
    <t>חישוב יכולת חיסכון חודשי:</t>
  </si>
  <si>
    <t>יתרת עו"ש ראשונה:</t>
  </si>
  <si>
    <t>פוטנציאל חיסכון חודשי:</t>
  </si>
  <si>
    <t>הוצאות גדולות וחריגות בתקופה:</t>
  </si>
  <si>
    <t>חישוב הוצאות חודשיות:</t>
  </si>
  <si>
    <t>הוראת קבע לחיסכון חודשי:</t>
  </si>
  <si>
    <t>לתאריך (תחילת החודש):</t>
  </si>
  <si>
    <t>לתאריך (סוף החודש):</t>
  </si>
  <si>
    <t>הוצאה חודשית ממוצעת:</t>
  </si>
  <si>
    <t>סך הוצאות (ללא חריגים):</t>
  </si>
  <si>
    <t>תכנון חיסכון דרוש:</t>
  </si>
  <si>
    <t>מספר חודשים צפויים ללא הכנסה:</t>
  </si>
  <si>
    <t>הוראות:</t>
  </si>
  <si>
    <t>הכנסות ללא מתנות וחריגים:</t>
  </si>
  <si>
    <t>תרחיש עדין</t>
  </si>
  <si>
    <t>תרחיש מחמיר (ללא הכנסות כלל)</t>
  </si>
  <si>
    <t>יתרת עו"ש אחרונה (של חודש מלא):</t>
  </si>
  <si>
    <t>חיסכון נדרש למחיה:</t>
  </si>
  <si>
    <t>חיסכון שיש בפועל:</t>
  </si>
  <si>
    <t>לכמה חודשים מספיק החיסכון הנוכחי:</t>
  </si>
  <si>
    <t>למספר חודשים בתקופה (ברירת מחדל = כל התקופה):</t>
  </si>
  <si>
    <t>כלי לחישוב חיסכון דרוש לתקופת אבטלה</t>
  </si>
  <si>
    <t>הורידו את תדפיס העו"ש מאתר הבנק בפורמט אקסל לתקופה של כשנה (חודשים שלמים בלבד, תקופה מיצגת מבחינה כלכלית ומספיק ארוכה)</t>
  </si>
  <si>
    <t>הכנסה חלקית צפויה (חודשית):</t>
  </si>
  <si>
    <r>
      <rPr>
        <b/>
        <sz val="11"/>
        <color theme="1"/>
        <rFont val="Arial"/>
        <family val="2"/>
        <scheme val="minor"/>
      </rPr>
      <t>לבעלי שכר חודשי קבוע</t>
    </r>
    <r>
      <rPr>
        <sz val="11"/>
        <color theme="1"/>
        <rFont val="Arial"/>
        <family val="2"/>
        <charset val="177"/>
        <scheme val="minor"/>
      </rPr>
      <t xml:space="preserve"> על פני התקופה: הכניסו את הנטו למשבצת "משכורת". </t>
    </r>
  </si>
  <si>
    <t>משכורת חודשית קבועה:</t>
  </si>
  <si>
    <r>
      <rPr>
        <b/>
        <sz val="11"/>
        <color theme="1"/>
        <rFont val="Arial"/>
        <family val="2"/>
        <scheme val="minor"/>
      </rPr>
      <t>כל השאר:</t>
    </r>
    <r>
      <rPr>
        <sz val="11"/>
        <color theme="1"/>
        <rFont val="Arial"/>
        <family val="2"/>
        <charset val="177"/>
        <scheme val="minor"/>
      </rPr>
      <t xml:space="preserve"> סכמו את עמודת ההכנסות בתדפיס שהורדתם והכניסו ישירות ל"סך הכנסות" (ניתן לסכום בקלות על ידי הפקודה SUM, אליה מכניסים את כל העמודה הרצויה בתדפיס מהבנק)</t>
    </r>
  </si>
  <si>
    <t>גודל החיסכון הצבור בתכניות חיסכון:</t>
  </si>
  <si>
    <t>מתנות / הפקדות / הכנסות חריגות בתקופה:</t>
  </si>
  <si>
    <t>עודפי חיסכון (יכול לשמש להשקעה):</t>
  </si>
  <si>
    <t>מלאו את התאים הצהובים, בתאים האפורים מתבצע חישוב אוטומטי - בצהוב-אפור אפשר לערוך בהתאם לצורך</t>
  </si>
  <si>
    <t>חיסכון להוצאות חריגות הכרחיות (לציוד כמו מקרר / מחשב והוצאות בריאות חריגות):</t>
  </si>
  <si>
    <t>סך הכנסות בתקופה                        (ברירת מחדל = הכנסות כפול כל התקופה):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</si>
</sst>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</numFmts>
  <fonts count="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22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F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NumberFormat="1"/>
    <xf numFmtId="0" fontId="2" fillId="0" borderId="0" xfId="0" applyFont="1"/>
    <xf numFmtId="0" fontId="0" fillId="0" borderId="0" xfId="0" applyAlignment="1">
      <alignment wrapText="1"/>
    </xf>
    <xf numFmtId="0" fontId="0" fillId="2" borderId="0" xfId="0" applyNumberFormat="1" applyFill="1"/>
    <xf numFmtId="0" fontId="0" fillId="2" borderId="0" xfId="0" applyFill="1"/>
    <xf numFmtId="165" fontId="0" fillId="0" borderId="0" xfId="1" applyNumberFormat="1" applyFont="1"/>
    <xf numFmtId="165" fontId="0" fillId="0" borderId="1" xfId="1" applyNumberFormat="1" applyFont="1" applyBorder="1"/>
    <xf numFmtId="165" fontId="0" fillId="2" borderId="1" xfId="1" applyNumberFormat="1" applyFont="1" applyFill="1" applyBorder="1"/>
    <xf numFmtId="165" fontId="0" fillId="2" borderId="1" xfId="0" applyNumberFormat="1" applyFill="1" applyBorder="1"/>
    <xf numFmtId="0" fontId="0" fillId="0" borderId="0" xfId="0" applyFill="1"/>
    <xf numFmtId="0" fontId="0" fillId="0" borderId="0" xfId="0" applyFill="1" applyAlignment="1">
      <alignment wrapText="1"/>
    </xf>
    <xf numFmtId="165" fontId="0" fillId="0" borderId="0" xfId="1" applyNumberFormat="1" applyFont="1" applyFill="1" applyBorder="1"/>
    <xf numFmtId="164" fontId="0" fillId="0" borderId="1" xfId="1" applyNumberFormat="1" applyFont="1" applyBorder="1"/>
    <xf numFmtId="0" fontId="4" fillId="0" borderId="0" xfId="0" applyFont="1"/>
    <xf numFmtId="165" fontId="0" fillId="3" borderId="1" xfId="1" applyNumberFormat="1" applyFont="1" applyFill="1" applyBorder="1"/>
    <xf numFmtId="165" fontId="0" fillId="4" borderId="1" xfId="1" applyNumberFormat="1" applyFont="1" applyFill="1" applyBorder="1"/>
    <xf numFmtId="0" fontId="0" fillId="3" borderId="0" xfId="0" applyFill="1"/>
    <xf numFmtId="0" fontId="3" fillId="0" borderId="0" xfId="0" applyFont="1" applyAlignment="1">
      <alignment horizontal="center" vertical="center"/>
    </xf>
    <xf numFmtId="14" fontId="0" fillId="3" borderId="0" xfId="0" applyNumberFormat="1" applyFill="1"/>
  </cellXfs>
  <cellStyles count="2">
    <cellStyle name="Comma" xfId="1" builtinId="3"/>
    <cellStyle name="Normal" xfId="0" builtinId="0"/>
  </cellStyles>
  <dxfs count="9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BFCCC"/>
      <color rgb="FFF8FBC1"/>
      <color rgb="FFF5F8BE"/>
      <color rgb="FFFBF9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723742</xdr:colOff>
      <xdr:row>1</xdr:row>
      <xdr:rowOff>69448</xdr:rowOff>
    </xdr:from>
    <xdr:to>
      <xdr:col>3</xdr:col>
      <xdr:colOff>656610</xdr:colOff>
      <xdr:row>1</xdr:row>
      <xdr:rowOff>1078227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391125E6-157C-4F1A-BAA7-A498963C1D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765517565" y="640948"/>
          <a:ext cx="4943018" cy="1008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B47DE-C1C3-46FB-B5BC-E492DA93BB67}">
  <dimension ref="A1:E32"/>
  <sheetViews>
    <sheetView rightToLeft="1" tabSelected="1" workbookViewId="0">
      <selection activeCell="A10" sqref="A10"/>
    </sheetView>
  </sheetViews>
  <sheetFormatPr defaultRowHeight="14" x14ac:dyDescent="0.3"/>
  <cols>
    <col min="1" max="1" width="31.58203125" customWidth="1"/>
    <col min="2" max="2" width="11.75" bestFit="1" customWidth="1"/>
    <col min="3" max="3" width="22.4140625" customWidth="1"/>
    <col min="4" max="4" width="10.83203125" customWidth="1"/>
    <col min="8" max="10" width="8.6640625" customWidth="1"/>
  </cols>
  <sheetData>
    <row r="1" spans="1:5" ht="45" customHeight="1" x14ac:dyDescent="0.3">
      <c r="A1" s="18" t="s">
        <v>21</v>
      </c>
      <c r="B1" s="18"/>
      <c r="C1" s="18"/>
      <c r="D1" s="18"/>
      <c r="E1" s="18"/>
    </row>
    <row r="2" spans="1:5" ht="102.5" customHeight="1" x14ac:dyDescent="0.3">
      <c r="A2" s="18"/>
      <c r="B2" s="18"/>
      <c r="C2" s="18"/>
      <c r="D2" s="18"/>
      <c r="E2" s="18"/>
    </row>
    <row r="3" spans="1:5" x14ac:dyDescent="0.3">
      <c r="A3" s="2" t="s">
        <v>12</v>
      </c>
    </row>
    <row r="4" spans="1:5" x14ac:dyDescent="0.3">
      <c r="A4" t="s">
        <v>22</v>
      </c>
    </row>
    <row r="5" spans="1:5" x14ac:dyDescent="0.3">
      <c r="A5" t="s">
        <v>30</v>
      </c>
    </row>
    <row r="7" spans="1:5" x14ac:dyDescent="0.3">
      <c r="A7" s="2" t="s">
        <v>0</v>
      </c>
    </row>
    <row r="8" spans="1:5" x14ac:dyDescent="0.3">
      <c r="A8" t="s">
        <v>1</v>
      </c>
      <c r="B8" s="15">
        <v>40000</v>
      </c>
      <c r="C8" t="s">
        <v>6</v>
      </c>
      <c r="D8" s="19">
        <v>43525</v>
      </c>
    </row>
    <row r="9" spans="1:5" x14ac:dyDescent="0.3">
      <c r="A9" t="s">
        <v>16</v>
      </c>
      <c r="B9" s="15">
        <v>70000</v>
      </c>
      <c r="C9" t="s">
        <v>7</v>
      </c>
      <c r="D9" s="19">
        <v>43890</v>
      </c>
    </row>
    <row r="10" spans="1:5" x14ac:dyDescent="0.3">
      <c r="A10" t="s">
        <v>3</v>
      </c>
      <c r="B10" s="15">
        <v>5000</v>
      </c>
      <c r="D10" s="6"/>
    </row>
    <row r="11" spans="1:5" x14ac:dyDescent="0.3">
      <c r="A11" t="s">
        <v>28</v>
      </c>
      <c r="B11" s="15">
        <v>10000</v>
      </c>
      <c r="D11" s="6"/>
    </row>
    <row r="12" spans="1:5" ht="28" x14ac:dyDescent="0.3">
      <c r="A12" t="s">
        <v>5</v>
      </c>
      <c r="B12" s="15">
        <v>100</v>
      </c>
      <c r="C12" s="3" t="s">
        <v>20</v>
      </c>
      <c r="D12" s="16">
        <f>MONTH(D9)+1+(YEAR(D9)-YEAR(D8))*12-MONTH(D8)</f>
        <v>12</v>
      </c>
    </row>
    <row r="13" spans="1:5" s="10" customFormat="1" x14ac:dyDescent="0.3">
      <c r="A13" s="10" t="s">
        <v>27</v>
      </c>
      <c r="B13" s="15">
        <v>5000</v>
      </c>
      <c r="C13" s="11"/>
      <c r="D13" s="12"/>
    </row>
    <row r="14" spans="1:5" s="5" customFormat="1" x14ac:dyDescent="0.3">
      <c r="A14" s="5" t="s">
        <v>2</v>
      </c>
      <c r="B14" s="8">
        <f>(B9-B8+B10+B12*D12-B11)/D12</f>
        <v>2183.3333333333335</v>
      </c>
      <c r="C14" s="4"/>
    </row>
    <row r="15" spans="1:5" x14ac:dyDescent="0.3">
      <c r="C15" s="1"/>
    </row>
    <row r="16" spans="1:5" x14ac:dyDescent="0.3">
      <c r="A16" s="2" t="s">
        <v>4</v>
      </c>
      <c r="C16" s="1"/>
    </row>
    <row r="17" spans="1:4" x14ac:dyDescent="0.3">
      <c r="A17" s="14" t="s">
        <v>24</v>
      </c>
    </row>
    <row r="18" spans="1:4" x14ac:dyDescent="0.3">
      <c r="A18" s="14" t="s">
        <v>26</v>
      </c>
    </row>
    <row r="19" spans="1:4" ht="28" x14ac:dyDescent="0.3">
      <c r="A19" s="3" t="s">
        <v>32</v>
      </c>
      <c r="B19" s="16">
        <f>D19*D12</f>
        <v>192000</v>
      </c>
      <c r="C19" t="s">
        <v>25</v>
      </c>
      <c r="D19" s="15">
        <v>16000</v>
      </c>
    </row>
    <row r="20" spans="1:4" x14ac:dyDescent="0.3">
      <c r="A20" t="s">
        <v>13</v>
      </c>
      <c r="B20" s="9">
        <f>B19-B11</f>
        <v>182000</v>
      </c>
    </row>
    <row r="21" spans="1:4" s="10" customFormat="1" x14ac:dyDescent="0.3">
      <c r="A21" s="10" t="s">
        <v>9</v>
      </c>
      <c r="B21" s="9">
        <f>B19+B11-(B9-B8+B10+B12*D12)</f>
        <v>165800</v>
      </c>
    </row>
    <row r="22" spans="1:4" s="5" customFormat="1" x14ac:dyDescent="0.3">
      <c r="A22" s="5" t="s">
        <v>8</v>
      </c>
      <c r="B22" s="9">
        <f>B21/D12</f>
        <v>13816.666666666666</v>
      </c>
    </row>
    <row r="24" spans="1:4" x14ac:dyDescent="0.3">
      <c r="A24" s="2" t="s">
        <v>10</v>
      </c>
    </row>
    <row r="25" spans="1:4" x14ac:dyDescent="0.3">
      <c r="A25" t="s">
        <v>11</v>
      </c>
      <c r="B25" s="17">
        <v>4</v>
      </c>
    </row>
    <row r="26" spans="1:4" s="5" customFormat="1" x14ac:dyDescent="0.3">
      <c r="A26" s="5" t="s">
        <v>19</v>
      </c>
      <c r="B26" s="13">
        <f>(B31)/B22</f>
        <v>5.4282267792521113</v>
      </c>
    </row>
    <row r="27" spans="1:4" x14ac:dyDescent="0.3">
      <c r="A27" t="s">
        <v>23</v>
      </c>
      <c r="B27" s="15">
        <v>6000</v>
      </c>
    </row>
    <row r="28" spans="1:4" ht="42" x14ac:dyDescent="0.3">
      <c r="A28" s="3" t="s">
        <v>31</v>
      </c>
      <c r="B28" s="15">
        <v>7000</v>
      </c>
    </row>
    <row r="29" spans="1:4" x14ac:dyDescent="0.3">
      <c r="A29" s="3"/>
      <c r="B29" s="7" t="s">
        <v>14</v>
      </c>
      <c r="C29" t="s">
        <v>15</v>
      </c>
    </row>
    <row r="30" spans="1:4" s="5" customFormat="1" x14ac:dyDescent="0.3">
      <c r="A30" s="5" t="s">
        <v>17</v>
      </c>
      <c r="B30" s="9">
        <f>B28+B25*B22-B27*B25</f>
        <v>38266.666666666664</v>
      </c>
      <c r="C30" s="9">
        <f>B28+B25*B22</f>
        <v>62266.666666666664</v>
      </c>
    </row>
    <row r="31" spans="1:4" s="5" customFormat="1" x14ac:dyDescent="0.3">
      <c r="A31" s="5" t="s">
        <v>18</v>
      </c>
      <c r="B31" s="9">
        <f>B9+B13</f>
        <v>75000</v>
      </c>
      <c r="C31" s="9"/>
    </row>
    <row r="32" spans="1:4" s="5" customFormat="1" x14ac:dyDescent="0.3">
      <c r="A32" s="5" t="s">
        <v>29</v>
      </c>
      <c r="B32" s="13">
        <f>B31-B30</f>
        <v>36733.333333333336</v>
      </c>
      <c r="C32" s="13">
        <f>B31-C30</f>
        <v>12733.333333333336</v>
      </c>
    </row>
  </sheetData>
  <sheetProtection algorithmName="SHA-512" hashValue="JZ2eip2Brt+CPHin46uKb+MCDrXSIqPL1qMpY3TbCScBftHP6WPFg97G41R2O8Q1AFsvf6vRLC6EswoHJ+LIkg==" saltValue="yyEOgpF5z3GRjXOh0AHUPw==" spinCount="100000" sheet="1" objects="1" scenarios="1"/>
  <protectedRanges>
    <protectedRange sqref="B8:B13 D12 B19 D19 B25 B27:B28 D8:D9" name="טווח1"/>
  </protectedRanges>
  <mergeCells count="2">
    <mergeCell ref="A1:E1"/>
    <mergeCell ref="A2:E2"/>
  </mergeCells>
  <conditionalFormatting sqref="B26">
    <cfRule type="cellIs" dxfId="8" priority="10" operator="greaterThan">
      <formula>$B$25</formula>
    </cfRule>
    <cfRule type="cellIs" dxfId="7" priority="11" operator="equal">
      <formula>$B$25</formula>
    </cfRule>
    <cfRule type="cellIs" dxfId="6" priority="12" operator="lessThan">
      <formula>$B$25</formula>
    </cfRule>
  </conditionalFormatting>
  <conditionalFormatting sqref="B32">
    <cfRule type="cellIs" dxfId="5" priority="4" operator="lessThan">
      <formula>0</formula>
    </cfRule>
    <cfRule type="cellIs" dxfId="4" priority="5" operator="equal">
      <formula>0</formula>
    </cfRule>
    <cfRule type="cellIs" dxfId="3" priority="6" operator="greaterThan">
      <formula>0</formula>
    </cfRule>
  </conditionalFormatting>
  <conditionalFormatting sqref="C32">
    <cfRule type="cellIs" dxfId="2" priority="1" operator="lessThan">
      <formula>0</formula>
    </cfRule>
    <cfRule type="cellIs" dxfId="1" priority="2" operator="equal"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Itay</dc:creator>
  <cp:lastModifiedBy>Itay</cp:lastModifiedBy>
  <dcterms:created xsi:type="dcterms:W3CDTF">2020-03-29T15:42:53Z</dcterms:created>
  <dcterms:modified xsi:type="dcterms:W3CDTF">2020-12-28T17:16:04Z</dcterms:modified>
</cp:coreProperties>
</file>